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9384" firstSheet="1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D3" i="21" l="1"/>
  <c r="B3" i="22"/>
  <c r="D3" i="20"/>
  <c r="C3" i="19"/>
  <c r="D3" i="19" s="1"/>
  <c r="C3" i="23" s="1"/>
  <c r="D3" i="22"/>
  <c r="C3" i="20"/>
  <c r="C3" i="22"/>
  <c r="B3" i="21"/>
  <c r="C3" i="21"/>
  <c r="C3" i="18"/>
  <c r="B3" i="20"/>
  <c r="D3" i="18"/>
  <c r="B3" i="18"/>
  <c r="A3" i="22"/>
  <c r="A3" i="21"/>
  <c r="A3" i="20"/>
  <c r="A3" i="19"/>
  <c r="A3" i="18"/>
  <c r="A3" i="23" s="1"/>
  <c r="E3" i="18" l="1"/>
  <c r="B3" i="23" s="1"/>
  <c r="E3" i="22"/>
  <c r="F3" i="23" s="1"/>
  <c r="E3" i="21"/>
  <c r="E3" i="23" s="1"/>
  <c r="E3" i="20"/>
  <c r="D3" i="23" s="1"/>
  <c r="G3" i="23" l="1"/>
</calcChain>
</file>

<file path=xl/sharedStrings.xml><?xml version="1.0" encoding="utf-8"?>
<sst xmlns="http://schemas.openxmlformats.org/spreadsheetml/2006/main" count="119" uniqueCount="56">
  <si>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</si>
  <si>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</si>
  <si>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</si>
  <si>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</si>
  <si>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</si>
  <si>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</si>
  <si>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</si>
  <si>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</si>
  <si>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</si>
  <si>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</si>
  <si>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</si>
  <si>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</si>
  <si>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</si>
  <si>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</si>
  <si>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</si>
  <si>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</si>
  <si>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</si>
  <si>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</si>
  <si>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</si>
  <si>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</si>
  <si>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</si>
  <si>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</si>
  <si>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</si>
  <si>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</si>
  <si>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</si>
  <si>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</si>
  <si>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</si>
  <si>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</si>
  <si>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</si>
  <si>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</si>
  <si>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</si>
  <si>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</si>
  <si>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</si>
  <si>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</si>
  <si>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</si>
  <si>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</si>
  <si>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</si>
  <si>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</si>
  <si>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</si>
  <si>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</si>
  <si>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</si>
  <si>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</si>
  <si>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</si>
  <si>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</si>
  <si>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</si>
  <si>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Завьяловский детский сад "Родничок</t>
  </si>
  <si>
    <t>13</t>
  </si>
  <si>
    <t>В наличии и функционируют более трёх дистанционных способов взаимодействия</t>
  </si>
  <si>
    <t/>
  </si>
  <si>
    <t>100</t>
  </si>
  <si>
    <t>12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</si>
  <si>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</si>
  <si>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</si>
  <si>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</si>
  <si>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</si>
  <si>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Наличие пяти и более комфортных условий для предоставления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</si>
</sst>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602"/>
  <sheetViews>
    <sheetView workbookViewId="0">
      <selection activeCell="E9" sqref="E9"/>
    </sheetView>
  </sheetViews>
  <sheetFormatPr defaultColWidth="14.44140625" defaultRowHeight="13.2" x14ac:dyDescent="0.25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 x14ac:dyDescent="0.25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1" t="s">
        <v>2</v>
      </c>
      <c r="L1" s="32"/>
      <c r="M1" s="34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4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4" t="s">
        <v>1</v>
      </c>
      <c r="AE1" s="32"/>
      <c r="AF1" s="31" t="s">
        <v>8</v>
      </c>
      <c r="AG1" s="32"/>
      <c r="AH1" s="34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4" t="s">
        <v>1</v>
      </c>
      <c r="AO1" s="32"/>
      <c r="AP1" s="9" t="s">
        <v>12</v>
      </c>
      <c r="AQ1" s="34" t="s">
        <v>1</v>
      </c>
      <c r="AR1" s="32"/>
      <c r="AS1" s="7" t="s">
        <v>13</v>
      </c>
      <c r="AT1" s="34" t="s">
        <v>1</v>
      </c>
      <c r="AU1" s="32"/>
      <c r="AV1" s="7" t="s">
        <v>14</v>
      </c>
      <c r="AW1" s="34" t="s">
        <v>1</v>
      </c>
      <c r="AX1" s="32"/>
      <c r="AY1" s="7" t="s">
        <v>15</v>
      </c>
      <c r="AZ1" s="34" t="s">
        <v>1</v>
      </c>
      <c r="BA1" s="32"/>
      <c r="BB1" s="7" t="s">
        <v>16</v>
      </c>
      <c r="BC1" s="34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5">
      <c r="A2" s="7" t="s">
        <v>45</v>
      </c>
      <c r="B2" s="30">
        <v>32</v>
      </c>
      <c r="C2" s="30" t="s">
        <v>46</v>
      </c>
      <c r="D2" s="11">
        <v>0.40625</v>
      </c>
      <c r="E2" s="7" t="s">
        <v>45</v>
      </c>
      <c r="F2" s="30">
        <v>15</v>
      </c>
      <c r="G2" s="8">
        <v>15</v>
      </c>
      <c r="H2" s="7" t="s">
        <v>45</v>
      </c>
      <c r="I2" s="30">
        <v>36</v>
      </c>
      <c r="J2" s="8">
        <v>39</v>
      </c>
      <c r="K2" s="7" t="s">
        <v>45</v>
      </c>
      <c r="L2" s="7" t="s">
        <v>47</v>
      </c>
      <c r="M2" s="8" t="s">
        <v>48</v>
      </c>
      <c r="N2" s="8" t="s">
        <v>49</v>
      </c>
      <c r="O2" s="7" t="s">
        <v>45</v>
      </c>
      <c r="P2" s="8" t="s">
        <v>50</v>
      </c>
      <c r="Q2" s="8" t="s">
        <v>50</v>
      </c>
      <c r="R2" s="7" t="s">
        <v>45</v>
      </c>
      <c r="S2" s="8" t="s">
        <v>46</v>
      </c>
      <c r="T2" s="8" t="s">
        <v>46</v>
      </c>
      <c r="U2" s="7" t="s">
        <v>45</v>
      </c>
      <c r="V2" s="7" t="s">
        <v>55</v>
      </c>
      <c r="W2" s="8"/>
      <c r="X2" s="8" t="s">
        <v>49</v>
      </c>
      <c r="Y2" s="7" t="s">
        <v>45</v>
      </c>
      <c r="Z2" s="8" t="s">
        <v>46</v>
      </c>
      <c r="AA2" s="8" t="s">
        <v>46</v>
      </c>
      <c r="AB2" s="7" t="s">
        <v>45</v>
      </c>
      <c r="AC2" s="7" t="s">
        <v>51</v>
      </c>
      <c r="AD2" s="8" t="s">
        <v>48</v>
      </c>
      <c r="AE2" s="8" t="s">
        <v>52</v>
      </c>
      <c r="AF2" s="7" t="s">
        <v>45</v>
      </c>
      <c r="AG2" s="7" t="s">
        <v>53</v>
      </c>
      <c r="AH2" s="8">
        <v>1</v>
      </c>
      <c r="AI2" s="8" t="s">
        <v>54</v>
      </c>
      <c r="AJ2" s="7" t="s">
        <v>45</v>
      </c>
      <c r="AK2" s="8">
        <v>1</v>
      </c>
      <c r="AL2" s="8">
        <v>1</v>
      </c>
      <c r="AM2" s="7" t="s">
        <v>45</v>
      </c>
      <c r="AN2" s="8" t="s">
        <v>46</v>
      </c>
      <c r="AO2" s="8" t="s">
        <v>46</v>
      </c>
      <c r="AP2" s="7" t="s">
        <v>45</v>
      </c>
      <c r="AQ2" s="8" t="s">
        <v>46</v>
      </c>
      <c r="AR2" s="8" t="s">
        <v>46</v>
      </c>
      <c r="AS2" s="7" t="s">
        <v>45</v>
      </c>
      <c r="AT2" s="8" t="s">
        <v>46</v>
      </c>
      <c r="AU2" s="8" t="s">
        <v>46</v>
      </c>
      <c r="AV2" s="7" t="s">
        <v>45</v>
      </c>
      <c r="AW2" s="8" t="s">
        <v>46</v>
      </c>
      <c r="AX2" s="8" t="s">
        <v>46</v>
      </c>
      <c r="AY2" s="7" t="s">
        <v>45</v>
      </c>
      <c r="AZ2" s="8" t="s">
        <v>46</v>
      </c>
      <c r="BA2" s="8" t="s">
        <v>46</v>
      </c>
      <c r="BB2" s="7" t="s">
        <v>45</v>
      </c>
      <c r="BC2" s="8" t="s">
        <v>46</v>
      </c>
      <c r="BD2" s="8" t="s">
        <v>46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5"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5"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57:75" x14ac:dyDescent="0.25"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57:75" x14ac:dyDescent="0.25"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57:75" x14ac:dyDescent="0.25"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57:75" x14ac:dyDescent="0.25"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57:75" x14ac:dyDescent="0.25"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57:75" x14ac:dyDescent="0.25"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57:75" x14ac:dyDescent="0.25"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57:75" x14ac:dyDescent="0.25"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57:75" x14ac:dyDescent="0.25"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57:75" x14ac:dyDescent="0.25"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workbookViewId="0">
      <selection activeCell="A4" sqref="A4:E15"/>
    </sheetView>
  </sheetViews>
  <sheetFormatPr defaultColWidth="14.44140625" defaultRowHeight="15" customHeight="1" x14ac:dyDescent="0.25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 x14ac:dyDescent="0.25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 t="str">
        <f>'Данные для ввода на bus.gov.ru'!A2</f>
        <v>Завьяловский детский сад "Родничок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28.846153846153847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1">
        <f t="shared" ref="E3" si="0">B3+C3+D3</f>
        <v>98.84615384615384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6:26" ht="13.2" x14ac:dyDescent="0.2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6:26" ht="13.2" x14ac:dyDescent="0.2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6:26" ht="13.2" x14ac:dyDescent="0.2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6:26" ht="13.2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6:26" ht="13.2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6:26" ht="13.2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6:26" ht="13.2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4"/>
  <sheetViews>
    <sheetView topLeftCell="A2" workbookViewId="0">
      <selection activeCell="A4" sqref="A4:D15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21.5" customHeight="1" x14ac:dyDescent="0.25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Завьяловский детский сад "Родничок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50</v>
      </c>
      <c r="D3" s="14">
        <f t="shared" ref="D3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5:26" ht="13.2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5:26" ht="13.2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5:26" ht="13.2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5:26" ht="13.2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5:26" ht="13.2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5:26" ht="13.2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topLeftCell="A2" workbookViewId="0">
      <selection activeCell="A4" sqref="A4:E15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31.25" customHeight="1" x14ac:dyDescent="0.25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Завьяловский детский сад "Родничок</v>
      </c>
      <c r="B3" s="13">
        <f>'Данные для ввода на bus.gov.ru'!AE2*0.3</f>
        <v>0</v>
      </c>
      <c r="C3" s="13">
        <f>'Данные для ввода на bus.gov.ru'!AI2*0.4</f>
        <v>8</v>
      </c>
      <c r="D3" s="15">
        <f>IFERROR((('Данные для ввода на bus.gov.ru'!AK2/'Данные для ввода на bus.gov.ru'!AL2)*100)*0.3,0)</f>
        <v>30</v>
      </c>
      <c r="E3" s="15">
        <f t="shared" ref="E3" si="0">B3+C3+D3</f>
        <v>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6:26" ht="13.2" x14ac:dyDescent="0.2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6:26" ht="13.2" x14ac:dyDescent="0.2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6:26" ht="13.2" x14ac:dyDescent="0.2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6:26" ht="13.2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6:26" ht="13.2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6:26" ht="13.2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6:26" ht="13.2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topLeftCell="A2" workbookViewId="0">
      <selection activeCell="A4" sqref="A4:E15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282" customHeight="1" x14ac:dyDescent="0.25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5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5">
      <c r="A3" s="7" t="str">
        <f>'Данные для ввода на bus.gov.ru'!A2</f>
        <v>Завьяловский детский сад "Родничок</v>
      </c>
      <c r="B3" s="15">
        <f>(('Данные для ввода на bus.gov.ru'!AN2/'Данные для ввода на bus.gov.ru'!AO2)*100)*0.4</f>
        <v>40</v>
      </c>
      <c r="C3" s="14">
        <f>(('Данные для ввода на bus.gov.ru'!AQ2/'Данные для ввода на bus.gov.ru'!AR2)*100)*0.4</f>
        <v>40</v>
      </c>
      <c r="D3" s="15">
        <f>(('Данные для ввода на bus.gov.ru'!AT2/'Данные для ввода на bus.gov.ru'!AU2)*100)*0.2</f>
        <v>20</v>
      </c>
      <c r="E3" s="15">
        <f t="shared" ref="E3" si="0">B3+C3+D3</f>
        <v>100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5">
      <c r="A4" s="3"/>
      <c r="B4" s="3"/>
      <c r="C4" s="3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5">
      <c r="A5" s="3"/>
      <c r="B5" s="3"/>
      <c r="C5" s="3"/>
      <c r="D5" s="3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5">
      <c r="A6" s="3"/>
      <c r="B6" s="3"/>
      <c r="C6" s="3"/>
      <c r="D6" s="3"/>
      <c r="E6" s="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5">
      <c r="A7" s="3"/>
      <c r="B7" s="3"/>
      <c r="C7" s="3"/>
      <c r="D7" s="3"/>
      <c r="E7" s="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5">
      <c r="A8" s="3"/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5">
      <c r="A9" s="3"/>
      <c r="B9" s="3"/>
      <c r="C9" s="3"/>
      <c r="D9" s="3"/>
      <c r="E9" s="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5">
      <c r="A10" s="3"/>
      <c r="B10" s="3"/>
      <c r="C10" s="3"/>
      <c r="D10" s="3"/>
      <c r="E10" s="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5">
      <c r="A11" s="3"/>
      <c r="B11" s="3"/>
      <c r="C11" s="3"/>
      <c r="D11" s="3"/>
      <c r="E11" s="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5">
      <c r="A12" s="3"/>
      <c r="B12" s="3"/>
      <c r="C12" s="3"/>
      <c r="D12" s="3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5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5">
      <c r="A14" s="3"/>
      <c r="B14" s="3"/>
      <c r="C14" s="3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5">
      <c r="A15" s="3"/>
      <c r="B15" s="3"/>
      <c r="C15" s="3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6:26" ht="13.2" x14ac:dyDescent="0.2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6:26" ht="13.2" x14ac:dyDescent="0.2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6:26" ht="13.2" x14ac:dyDescent="0.2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6:26" ht="13.2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6:26" ht="13.2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6:26" ht="13.2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6:26" ht="13.2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topLeftCell="A2" workbookViewId="0">
      <selection activeCell="A4" sqref="A4:E15"/>
    </sheetView>
  </sheetViews>
  <sheetFormatPr defaultColWidth="14.44140625" defaultRowHeight="15" customHeight="1" x14ac:dyDescent="0.25"/>
  <cols>
    <col min="1" max="1" width="78.6640625" style="27" customWidth="1"/>
    <col min="2" max="16384" width="14.44140625" style="4"/>
  </cols>
  <sheetData>
    <row r="1" spans="1:26" ht="113.25" customHeight="1" x14ac:dyDescent="0.25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Завьяловский детский сад "Родничок</v>
      </c>
      <c r="B3" s="15">
        <f>(('Данные для ввода на bus.gov.ru'!AW2/'Данные для ввода на bus.gov.ru'!AX2)*100)*0.3</f>
        <v>30</v>
      </c>
      <c r="C3" s="15">
        <f>(('Данные для ввода на bus.gov.ru'!AZ2/'Данные для ввода на bus.gov.ru'!BA2)*100)*0.2</f>
        <v>20</v>
      </c>
      <c r="D3" s="15">
        <f>(('Данные для ввода на bus.gov.ru'!BC2/'Данные для ввода на bus.gov.ru'!BD2)*100)*0.5</f>
        <v>50</v>
      </c>
      <c r="E3" s="15">
        <f t="shared" ref="E3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6:26" ht="13.2" x14ac:dyDescent="0.2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6:26" ht="13.2" x14ac:dyDescent="0.2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6:26" ht="13.2" x14ac:dyDescent="0.2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6:26" ht="13.2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6:26" ht="13.2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6:26" ht="13.2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6:26" ht="13.2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6"/>
  <sheetViews>
    <sheetView tabSelected="1" workbookViewId="0">
      <selection activeCell="E17" sqref="E17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81" customHeight="1" x14ac:dyDescent="0.25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5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5">
      <c r="A3" s="7" t="str">
        <f>'Критерий 1'!A3</f>
        <v>Завьяловский детский сад "Родничок</v>
      </c>
      <c r="B3" s="14">
        <f>'Критерий 1'!E3</f>
        <v>98.84615384615384</v>
      </c>
      <c r="C3" s="14">
        <f>'Критерий 2'!D3</f>
        <v>100</v>
      </c>
      <c r="D3" s="14">
        <f>'Критерий 3'!E3</f>
        <v>38</v>
      </c>
      <c r="E3" s="14">
        <f>'Критерий 4'!E3</f>
        <v>100</v>
      </c>
      <c r="F3" s="14">
        <f>'Критерий 5'!E3</f>
        <v>100</v>
      </c>
      <c r="G3" s="14">
        <f t="shared" ref="G3" si="0">AVERAGE(B3:F3)</f>
        <v>87.369230769230768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5">
      <c r="A4" s="3"/>
      <c r="B4" s="6"/>
      <c r="C4" s="3"/>
      <c r="D4" s="3"/>
      <c r="E4" s="3"/>
      <c r="F4" s="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5">
      <c r="A5" s="3"/>
      <c r="B5" s="6"/>
      <c r="C5" s="3"/>
      <c r="D5" s="3"/>
      <c r="E5" s="3"/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5">
      <c r="A6" s="3"/>
      <c r="B6" s="6"/>
      <c r="C6" s="3"/>
      <c r="D6" s="3"/>
      <c r="E6" s="3"/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5">
      <c r="A7" s="3"/>
      <c r="B7" s="6"/>
      <c r="C7" s="3"/>
      <c r="D7" s="3"/>
      <c r="E7" s="3"/>
      <c r="F7" s="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5">
      <c r="A8" s="3"/>
      <c r="B8" s="6"/>
      <c r="C8" s="3"/>
      <c r="D8" s="3"/>
      <c r="E8" s="3"/>
      <c r="F8" s="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5">
      <c r="A9" s="3"/>
      <c r="B9" s="6"/>
      <c r="C9" s="3"/>
      <c r="D9" s="3"/>
      <c r="E9" s="3"/>
      <c r="F9" s="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5">
      <c r="A10" s="3"/>
      <c r="B10" s="6"/>
      <c r="C10" s="3"/>
      <c r="D10" s="3"/>
      <c r="E10" s="3"/>
      <c r="F10" s="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5">
      <c r="A11" s="3"/>
      <c r="B11" s="6"/>
      <c r="C11" s="3"/>
      <c r="D11" s="3"/>
      <c r="E11" s="3"/>
      <c r="F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5">
      <c r="A12" s="3"/>
      <c r="B12" s="6"/>
      <c r="C12" s="3"/>
      <c r="D12" s="3"/>
      <c r="E12" s="3"/>
      <c r="F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5">
      <c r="A13" s="3"/>
      <c r="B13" s="6"/>
      <c r="C13" s="3"/>
      <c r="D13" s="3"/>
      <c r="E13" s="3"/>
      <c r="F13" s="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5">
      <c r="A14" s="3"/>
      <c r="B14" s="6"/>
      <c r="C14" s="3"/>
      <c r="D14" s="3"/>
      <c r="E14" s="3"/>
      <c r="F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5">
      <c r="A15" s="3"/>
      <c r="B15" s="6"/>
      <c r="C15" s="3"/>
      <c r="D15" s="3"/>
      <c r="E15" s="3"/>
      <c r="F15" s="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2" x14ac:dyDescent="0.25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8:26" ht="13.2" x14ac:dyDescent="0.25"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8:26" ht="13.2" x14ac:dyDescent="0.25"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8:26" ht="13.2" x14ac:dyDescent="0.25"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8:26" ht="13.2" x14ac:dyDescent="0.25"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8:26" ht="13.2" x14ac:dyDescent="0.25"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8:26" ht="13.2" x14ac:dyDescent="0.25"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8:26" ht="13.2" x14ac:dyDescent="0.25"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8:26" ht="13.2" x14ac:dyDescent="0.25"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Админ</cp:lastModifiedBy>
  <dcterms:created xsi:type="dcterms:W3CDTF">2020-05-15T11:20:41Z</dcterms:created>
  <dcterms:modified xsi:type="dcterms:W3CDTF">2024-02-15T05:53:59Z</dcterms:modified>
</cp:coreProperties>
</file>